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36" windowWidth="17748" windowHeight="5772" activeTab="0"/>
  </bookViews>
  <sheets>
    <sheet name="HS EX Z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<sst xmlns="http://schemas.openxmlformats.org/spreadsheetml/2006/main" count="49" uniqueCount="45">
  <si>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Datos para la liquidación:</t>
  </si>
  <si>
    <t>Horas mensuales:</t>
  </si>
  <si>
    <t>Valor hora:</t>
  </si>
  <si>
    <t>Remuneración mensual:</t>
  </si>
  <si>
    <t>Total horas extras anuales:</t>
  </si>
  <si>
    <t>Hs extras al 50 %:</t>
  </si>
  <si>
    <t>100 (días hábiles)</t>
  </si>
  <si>
    <t>Hs extras al 100%:</t>
  </si>
  <si>
    <t>80 (Feriados, fines de semanas o inhábiles)</t>
  </si>
  <si>
    <t>Renta gravada</t>
  </si>
  <si>
    <t>Sueldo</t>
  </si>
  <si>
    <t>Extras Z</t>
  </si>
  <si>
    <t xml:space="preserve">Extras  </t>
  </si>
  <si>
    <t>Deducciones generales</t>
  </si>
  <si>
    <t>Límite</t>
  </si>
  <si>
    <t>SUSS</t>
  </si>
  <si>
    <t>Sindicales</t>
  </si>
  <si>
    <t>Alquileres</t>
  </si>
  <si>
    <t>Seguro de vida</t>
  </si>
  <si>
    <t>Gastos médicos</t>
  </si>
  <si>
    <t>Subtotal</t>
  </si>
  <si>
    <t>Deducciones personales</t>
  </si>
  <si>
    <t>MNI</t>
  </si>
  <si>
    <t>Deducción especial</t>
  </si>
  <si>
    <t>Hijos (1)</t>
  </si>
  <si>
    <t>Subtotal DP</t>
  </si>
  <si>
    <t>GNSI</t>
  </si>
  <si>
    <t>GNSI Auxiliar sin horas extras</t>
  </si>
  <si>
    <t>Fijo</t>
  </si>
  <si>
    <t>Variable</t>
  </si>
  <si>
    <t>Impuesto determinado</t>
  </si>
  <si>
    <t>Diferencia</t>
  </si>
  <si>
    <t>A CONSIDERAR:</t>
  </si>
  <si>
    <t>TENER EN CUENTA REALIZAR EL AJUSTE DEL SAC</t>
  </si>
  <si>
    <t>Ganancia neta imp. acumulada</t>
  </si>
  <si>
    <t>Sobre el</t>
  </si>
  <si>
    <t>Más de $</t>
  </si>
  <si>
    <t>A $</t>
  </si>
  <si>
    <t>Pagarán $</t>
  </si>
  <si>
    <t>Más el %</t>
  </si>
  <si>
    <t xml:space="preserve">excedente de $ </t>
  </si>
  <si>
    <t>en adelante</t>
  </si>
  <si>
    <t>(Sin SAC)</t>
  </si>
  <si>
    <t>(Recargo)</t>
  </si>
  <si>
    <t>DESARROOLLO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</si>
</sst>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Britannic Bol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sz val="11"/>
      <color theme="1"/>
      <name val="Britannic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39" fillId="21" borderId="10" xfId="0" applyFont="1" applyFill="1" applyBorder="1" applyAlignment="1">
      <alignment/>
    </xf>
    <xf numFmtId="0" fontId="40" fillId="21" borderId="10" xfId="0" applyFont="1" applyFill="1" applyBorder="1" applyAlignment="1">
      <alignment horizontal="center"/>
    </xf>
    <xf numFmtId="0" fontId="40" fillId="21" borderId="11" xfId="0" applyFont="1" applyFill="1" applyBorder="1" applyAlignment="1">
      <alignment horizontal="center"/>
    </xf>
    <xf numFmtId="0" fontId="40" fillId="21" borderId="12" xfId="0" applyFont="1" applyFill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1" xfId="0" applyFont="1" applyFill="1" applyBorder="1" applyAlignment="1">
      <alignment horizontal="right"/>
    </xf>
    <xf numFmtId="0" fontId="41" fillId="0" borderId="12" xfId="0" applyFont="1" applyFill="1" applyBorder="1" applyAlignment="1">
      <alignment horizontal="right"/>
    </xf>
    <xf numFmtId="0" fontId="41" fillId="0" borderId="12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right"/>
    </xf>
    <xf numFmtId="0" fontId="41" fillId="35" borderId="12" xfId="0" applyFont="1" applyFill="1" applyBorder="1" applyAlignment="1">
      <alignment horizontal="right"/>
    </xf>
    <xf numFmtId="0" fontId="41" fillId="35" borderId="12" xfId="0" applyFont="1" applyFill="1" applyBorder="1" applyAlignment="1">
      <alignment horizontal="center"/>
    </xf>
    <xf numFmtId="6" fontId="38" fillId="0" borderId="0" xfId="0" applyNumberFormat="1" applyFont="1" applyAlignment="1">
      <alignment/>
    </xf>
    <xf numFmtId="0" fontId="42" fillId="7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0" fillId="10" borderId="0" xfId="0" applyFill="1" applyAlignment="1">
      <alignment/>
    </xf>
    <xf numFmtId="0" fontId="0" fillId="16" borderId="0" xfId="0" applyFill="1" applyAlignment="1">
      <alignment/>
    </xf>
    <xf numFmtId="0" fontId="43" fillId="0" borderId="0" xfId="0" applyFont="1" applyAlignment="1">
      <alignment/>
    </xf>
    <xf numFmtId="0" fontId="40" fillId="21" borderId="13" xfId="0" applyFont="1" applyFill="1" applyBorder="1" applyAlignment="1">
      <alignment horizontal="center"/>
    </xf>
    <xf numFmtId="0" fontId="40" fillId="21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53</xdr:row>
      <xdr:rowOff>190500</xdr:rowOff>
    </xdr:from>
    <xdr:to>
      <xdr:col>8</xdr:col>
      <xdr:colOff>76200</xdr:colOff>
      <xdr:row>67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972675"/>
          <a:ext cx="53816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F49" sqref="F49"/>
    </sheetView>
  </sheetViews>
  <sheetFormatPr defaultColWidth="11.421875" defaultRowHeight="15"/>
  <cols>
    <col min="2" max="2" width="4.00390625" style="0" customWidth="1"/>
    <col min="3" max="3" width="15.8515625" style="0" customWidth="1"/>
  </cols>
  <sheetData>
    <row r="2" ht="14.25">
      <c r="C2" s="31" t="s">
        <v>44</v>
      </c>
    </row>
    <row r="3" ht="14.25">
      <c r="C3" s="1" t="s">
        <v>0</v>
      </c>
    </row>
    <row r="4" spans="3:5" ht="14.25">
      <c r="C4" s="1" t="s">
        <v>1</v>
      </c>
      <c r="E4" s="1">
        <v>200</v>
      </c>
    </row>
    <row r="5" spans="3:6" ht="14.25">
      <c r="C5" s="1" t="s">
        <v>2</v>
      </c>
      <c r="E5">
        <v>350</v>
      </c>
      <c r="F5" s="1"/>
    </row>
    <row r="6" spans="3:6" ht="14.25">
      <c r="C6" s="1" t="s">
        <v>3</v>
      </c>
      <c r="E6" s="26">
        <v>70000</v>
      </c>
      <c r="F6" t="s">
        <v>42</v>
      </c>
    </row>
    <row r="7" spans="3:5" ht="14.25">
      <c r="C7" s="1" t="s">
        <v>4</v>
      </c>
      <c r="D7" s="1"/>
      <c r="E7">
        <v>180</v>
      </c>
    </row>
    <row r="8" spans="3:9" ht="14.25">
      <c r="C8" s="1" t="s">
        <v>5</v>
      </c>
      <c r="E8" s="1" t="s">
        <v>6</v>
      </c>
      <c r="I8">
        <f>100*E5*1.5</f>
        <v>52500</v>
      </c>
    </row>
    <row r="9" spans="3:9" ht="14.25">
      <c r="C9" s="1" t="s">
        <v>7</v>
      </c>
      <c r="E9" s="1" t="s">
        <v>8</v>
      </c>
      <c r="I9">
        <f>E5*80*2</f>
        <v>56000</v>
      </c>
    </row>
    <row r="10" ht="14.25">
      <c r="I10">
        <f>SUM(I8:I9)</f>
        <v>108500</v>
      </c>
    </row>
    <row r="12" spans="3:8" ht="14.25">
      <c r="C12" s="1" t="s">
        <v>9</v>
      </c>
      <c r="D12" t="s">
        <v>10</v>
      </c>
      <c r="H12" s="2">
        <f>E6*13</f>
        <v>910000</v>
      </c>
    </row>
    <row r="13" spans="4:8" ht="14.25">
      <c r="D13" t="s">
        <v>11</v>
      </c>
      <c r="E13" t="s">
        <v>43</v>
      </c>
      <c r="H13" s="2">
        <f>E5*80*1</f>
        <v>28000</v>
      </c>
    </row>
    <row r="14" spans="4:9" ht="14.25">
      <c r="D14" t="s">
        <v>12</v>
      </c>
      <c r="H14" s="2">
        <f>(E5*100*1.5)+(E5*80*1)</f>
        <v>80500</v>
      </c>
      <c r="I14" s="2">
        <f>SUM(H13:H14)</f>
        <v>108500</v>
      </c>
    </row>
    <row r="15" ht="14.25">
      <c r="H15" s="2"/>
    </row>
    <row r="16" spans="3:8" ht="14.25">
      <c r="C16" t="s">
        <v>9</v>
      </c>
      <c r="H16" s="2">
        <f>H12+H14</f>
        <v>990500</v>
      </c>
    </row>
    <row r="18" ht="14.25">
      <c r="C18" t="s">
        <v>13</v>
      </c>
    </row>
    <row r="19" ht="14.25">
      <c r="F19" s="3" t="s">
        <v>14</v>
      </c>
    </row>
    <row r="20" spans="3:8" ht="14.25">
      <c r="C20" t="s">
        <v>15</v>
      </c>
      <c r="F20" s="4"/>
      <c r="H20" s="2">
        <f>(H12+H14)*0.17*-1</f>
        <v>-168385</v>
      </c>
    </row>
    <row r="21" spans="3:8" ht="14.25">
      <c r="C21" t="s">
        <v>16</v>
      </c>
      <c r="F21" s="4"/>
      <c r="H21" s="2">
        <v>0</v>
      </c>
    </row>
    <row r="22" spans="3:8" ht="14.25">
      <c r="C22" t="s">
        <v>17</v>
      </c>
      <c r="D22" s="2">
        <v>12800</v>
      </c>
      <c r="E22" s="2">
        <f>D22*12*0.4</f>
        <v>61440</v>
      </c>
      <c r="F22" s="5">
        <f>51967*1.2877</f>
        <v>66917.9059</v>
      </c>
      <c r="H22" s="2">
        <f>E22*-1</f>
        <v>-61440</v>
      </c>
    </row>
    <row r="23" spans="3:8" ht="14.25">
      <c r="C23" t="s">
        <v>18</v>
      </c>
      <c r="D23" s="2">
        <v>328.46</v>
      </c>
      <c r="E23" s="2">
        <f>D23*12</f>
        <v>3941.5199999999995</v>
      </c>
      <c r="F23" s="5">
        <f>996.83</f>
        <v>996.83</v>
      </c>
      <c r="H23" s="2">
        <f>F23*-1</f>
        <v>-996.83</v>
      </c>
    </row>
    <row r="24" spans="3:8" ht="14.25">
      <c r="C24" t="s">
        <v>19</v>
      </c>
      <c r="D24" s="2">
        <v>4500</v>
      </c>
      <c r="E24" s="2">
        <f>D24*1</f>
        <v>4500</v>
      </c>
      <c r="F24" s="5">
        <f>(H16+H20-F22-F23)*0.05</f>
        <v>37710.013205</v>
      </c>
      <c r="H24" s="2">
        <f>D24*-1</f>
        <v>-4500</v>
      </c>
    </row>
    <row r="25" ht="14.25">
      <c r="J25" s="2"/>
    </row>
    <row r="26" spans="3:8" ht="14.25">
      <c r="C26" t="s">
        <v>20</v>
      </c>
      <c r="H26" s="2">
        <f>SUM(H16:H25)</f>
        <v>755178.17</v>
      </c>
    </row>
    <row r="28" ht="14.25">
      <c r="C28" t="s">
        <v>21</v>
      </c>
    </row>
    <row r="30" spans="3:8" ht="14.25">
      <c r="C30" t="s">
        <v>22</v>
      </c>
      <c r="H30" s="2">
        <f>51967*1.2877</f>
        <v>66917.9059</v>
      </c>
    </row>
    <row r="31" spans="3:8" ht="14.25">
      <c r="C31" t="s">
        <v>23</v>
      </c>
      <c r="H31" s="2">
        <f>(H30*4.8)</f>
        <v>321205.94831999997</v>
      </c>
    </row>
    <row r="32" spans="3:8" ht="14.25">
      <c r="C32" t="s">
        <v>24</v>
      </c>
      <c r="H32" s="2">
        <f>24432*1.2877</f>
        <v>31461.0864</v>
      </c>
    </row>
    <row r="34" spans="3:8" ht="14.25">
      <c r="C34" t="s">
        <v>25</v>
      </c>
      <c r="H34" s="2">
        <f>SUM(H30:H33)</f>
        <v>419584.94062</v>
      </c>
    </row>
    <row r="36" spans="3:8" ht="14.25">
      <c r="C36" t="s">
        <v>26</v>
      </c>
      <c r="H36" s="28">
        <f>H26-H34</f>
        <v>335593.22938000003</v>
      </c>
    </row>
    <row r="38" spans="3:8" ht="14.25">
      <c r="C38" t="s">
        <v>27</v>
      </c>
      <c r="H38" s="9">
        <f>H36-(H14*0.83)</f>
        <v>268778.22938000003</v>
      </c>
    </row>
    <row r="40" spans="3:6" ht="14.25">
      <c r="C40" t="s">
        <v>28</v>
      </c>
      <c r="F40" s="2">
        <v>32192.5</v>
      </c>
    </row>
    <row r="41" spans="3:6" ht="14.25">
      <c r="C41" t="s">
        <v>29</v>
      </c>
      <c r="D41">
        <v>27</v>
      </c>
      <c r="E41">
        <v>206032</v>
      </c>
      <c r="F41" s="2">
        <f>(H36-E41)*D41/100</f>
        <v>34981.53193260001</v>
      </c>
    </row>
    <row r="43" spans="3:8" ht="14.25">
      <c r="C43" t="s">
        <v>30</v>
      </c>
      <c r="H43" s="6">
        <f>F40+F41</f>
        <v>67174.03193260002</v>
      </c>
    </row>
    <row r="46" spans="3:6" ht="14.25">
      <c r="C46" t="s">
        <v>28</v>
      </c>
      <c r="F46" s="2">
        <v>60006.82</v>
      </c>
    </row>
    <row r="47" spans="3:6" ht="14.25">
      <c r="C47" t="s">
        <v>29</v>
      </c>
      <c r="D47">
        <v>31</v>
      </c>
      <c r="E47">
        <v>309048</v>
      </c>
      <c r="F47" s="2">
        <f>(H36-E47)*D47/100</f>
        <v>8229.02110780001</v>
      </c>
    </row>
    <row r="49" spans="3:8" ht="14.25">
      <c r="C49" t="s">
        <v>30</v>
      </c>
      <c r="H49" s="7">
        <f>F46+F47</f>
        <v>68235.8411078</v>
      </c>
    </row>
    <row r="51" spans="3:8" ht="14.25">
      <c r="C51" s="8" t="s">
        <v>31</v>
      </c>
      <c r="H51" s="9">
        <f>H49-H43</f>
        <v>1061.809175199989</v>
      </c>
    </row>
    <row r="53" spans="3:8" ht="18">
      <c r="C53" s="27" t="s">
        <v>32</v>
      </c>
      <c r="D53" s="27" t="s">
        <v>33</v>
      </c>
      <c r="E53" s="27"/>
      <c r="F53" s="27"/>
      <c r="G53" s="27"/>
      <c r="H53" s="8"/>
    </row>
    <row r="54" ht="15.75" thickBot="1"/>
    <row r="55" spans="4:8" ht="15.75" thickBot="1">
      <c r="D55" s="32" t="s">
        <v>34</v>
      </c>
      <c r="E55" s="33"/>
      <c r="F55" s="10"/>
      <c r="G55" s="10"/>
      <c r="H55" s="11" t="s">
        <v>35</v>
      </c>
    </row>
    <row r="56" spans="4:8" ht="15.75" thickBot="1">
      <c r="D56" s="12" t="s">
        <v>36</v>
      </c>
      <c r="E56" s="13" t="s">
        <v>37</v>
      </c>
      <c r="F56" s="13" t="s">
        <v>38</v>
      </c>
      <c r="G56" s="13" t="s">
        <v>39</v>
      </c>
      <c r="H56" s="13" t="s">
        <v>40</v>
      </c>
    </row>
    <row r="57" spans="4:8" ht="15.75" thickBot="1">
      <c r="D57" s="14">
        <v>0</v>
      </c>
      <c r="E57" s="15">
        <v>20000</v>
      </c>
      <c r="F57" s="15">
        <v>0</v>
      </c>
      <c r="G57" s="16">
        <v>5</v>
      </c>
      <c r="H57" s="15">
        <v>0</v>
      </c>
    </row>
    <row r="58" spans="4:8" ht="15.75" thickBot="1">
      <c r="D58" s="14">
        <v>20000</v>
      </c>
      <c r="E58" s="15">
        <v>40000</v>
      </c>
      <c r="F58" s="15">
        <v>1000</v>
      </c>
      <c r="G58" s="16">
        <v>9</v>
      </c>
      <c r="H58" s="15">
        <v>20000</v>
      </c>
    </row>
    <row r="59" spans="4:8" ht="15.75" thickBot="1">
      <c r="D59" s="14">
        <v>40000</v>
      </c>
      <c r="E59" s="15">
        <v>60000</v>
      </c>
      <c r="F59" s="15">
        <v>2800</v>
      </c>
      <c r="G59" s="16">
        <v>12</v>
      </c>
      <c r="H59" s="15">
        <v>40000</v>
      </c>
    </row>
    <row r="60" spans="4:8" ht="15.75" thickBot="1">
      <c r="D60" s="17">
        <v>60000</v>
      </c>
      <c r="E60" s="18">
        <v>80000</v>
      </c>
      <c r="F60" s="18">
        <v>5200</v>
      </c>
      <c r="G60" s="19">
        <v>15</v>
      </c>
      <c r="H60" s="18">
        <v>60000</v>
      </c>
    </row>
    <row r="61" spans="4:8" ht="15.75" thickBot="1">
      <c r="D61" s="17">
        <v>80000</v>
      </c>
      <c r="E61" s="18">
        <v>120000</v>
      </c>
      <c r="F61" s="18">
        <v>8200</v>
      </c>
      <c r="G61" s="19">
        <v>19</v>
      </c>
      <c r="H61" s="18">
        <v>80000</v>
      </c>
    </row>
    <row r="62" spans="4:8" ht="15.75" thickBot="1">
      <c r="D62" s="14">
        <v>120000</v>
      </c>
      <c r="E62" s="15">
        <v>160000</v>
      </c>
      <c r="F62" s="15">
        <v>15800</v>
      </c>
      <c r="G62" s="16">
        <v>23</v>
      </c>
      <c r="H62" s="15">
        <v>120000</v>
      </c>
    </row>
    <row r="63" spans="4:8" ht="15.75" thickBot="1">
      <c r="D63" s="20">
        <v>160000</v>
      </c>
      <c r="E63" s="21">
        <v>240000</v>
      </c>
      <c r="F63" s="21">
        <v>25000</v>
      </c>
      <c r="G63" s="22">
        <v>27</v>
      </c>
      <c r="H63" s="21">
        <v>160000</v>
      </c>
    </row>
    <row r="64" spans="4:8" ht="15.75" thickBot="1">
      <c r="D64" s="23">
        <v>240000</v>
      </c>
      <c r="E64" s="24">
        <v>320000</v>
      </c>
      <c r="F64" s="24">
        <v>46600</v>
      </c>
      <c r="G64" s="25">
        <v>31</v>
      </c>
      <c r="H64" s="24">
        <v>240000</v>
      </c>
    </row>
    <row r="65" spans="1:9" ht="15.75" thickBot="1">
      <c r="A65" s="30"/>
      <c r="D65" s="14">
        <v>320000</v>
      </c>
      <c r="E65" s="16" t="s">
        <v>41</v>
      </c>
      <c r="F65" s="15">
        <v>71400</v>
      </c>
      <c r="G65" s="16">
        <v>35</v>
      </c>
      <c r="H65" s="15">
        <v>320000</v>
      </c>
      <c r="I65" s="29"/>
    </row>
    <row r="66" spans="1:9" ht="15">
      <c r="A66" s="8"/>
      <c r="I66" s="8"/>
    </row>
  </sheetData>
  <sheetProtection/>
  <mergeCells count="1">
    <mergeCell ref="D55:E5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2018-02-07T17:26:09Z</dcterms:created>
  <dcterms:modified xsi:type="dcterms:W3CDTF">2019-01-22T14:53:06Z</dcterms:modified>
  <cp:category/>
  <cp:version/>
  <cp:contentType/>
  <cp:contentStatus/>
</cp:coreProperties>
</file>